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morit\Google Drive\Universität\!Persönlicher Fachschaftsordner\5. Studentenbetreuung\"/>
    </mc:Choice>
  </mc:AlternateContent>
  <xr:revisionPtr revIDLastSave="0" documentId="13_ncr:1_{44943F4C-F2BA-451B-AA8E-0E64A1752F37}" xr6:coauthVersionLast="33" xr6:coauthVersionMax="33" xr10:uidLastSave="{00000000-0000-0000-0000-000000000000}"/>
  <bookViews>
    <workbookView xWindow="0" yWindow="0" windowWidth="22500" windowHeight="10785" xr2:uid="{91CD6D45-6848-4481-8D15-C96468657733}"/>
  </bookViews>
  <sheets>
    <sheet name="Tabelle1" sheetId="1" r:id="rId1"/>
  </sheets>
  <definedNames>
    <definedName name="Mathe">Tabelle1!$D$15:$H$15</definedName>
    <definedName name="Mathe_Leistungen">Tabelle1!$I$15</definedName>
    <definedName name="NatWis">Tabelle1!$D$17:$H$17</definedName>
    <definedName name="NatWis_Leistungen">Tabelle1!$I$17</definedName>
    <definedName name="Sprache">Tabelle1!$D$16:$H$16</definedName>
    <definedName name="Sprache_Leistungen">Tabelle1!$I$16</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F21" i="1"/>
  <c r="I15" i="1"/>
  <c r="I16" i="1"/>
  <c r="I17" i="1"/>
  <c r="F22" i="1"/>
  <c r="F24" i="1"/>
  <c r="F25" i="1"/>
  <c r="I21" i="1"/>
  <c r="I24" i="1"/>
  <c r="I30" i="1"/>
  <c r="F31" i="1"/>
</calcChain>
</file>

<file path=xl/sharedStrings.xml><?xml version="1.0" encoding="utf-8"?>
<sst xmlns="http://schemas.openxmlformats.org/spreadsheetml/2006/main" count="28" uniqueCount="28">
  <si>
    <t>Mathe</t>
  </si>
  <si>
    <t>1. Halbjahr</t>
  </si>
  <si>
    <t>2. Halbjahr</t>
  </si>
  <si>
    <t>3. Halbjahr</t>
  </si>
  <si>
    <t>4. Halbjahr</t>
  </si>
  <si>
    <t>ggf. Abiturprüfung</t>
  </si>
  <si>
    <t>fortgeführte Naturwissenschaft</t>
  </si>
  <si>
    <t>Anzahl Leistungen</t>
  </si>
  <si>
    <t>TUM-BWL B.Sc. Zulassungsrechner für deutsche Hochschulzugangsberechtigungen (Fachabitur)</t>
  </si>
  <si>
    <t>Note Hochschulzugangsberechnung</t>
  </si>
  <si>
    <t>Summe der Punkte d. Halbjahresleistungen</t>
  </si>
  <si>
    <t xml:space="preserve"> TUM Points  1. Auswahlstufe </t>
  </si>
  <si>
    <t>Anzahl der Halbjahresleistungen</t>
  </si>
  <si>
    <t>TUM Points für gewichtete Halbjahresleistungen</t>
  </si>
  <si>
    <t>Ergebnis 1. Auswahlstufe</t>
  </si>
  <si>
    <t>TUM Points für Abiturnote</t>
  </si>
  <si>
    <t>Bei einer TUM Points Anzahl von größer/gleich 88 Punkten in der 1. Auswahlstufe erfolgt eine Direktzulassung in den Studiengang, bei weniger als 80 Punkten erfolgt eine Einladung ins Auswahlgespräch und die 2. Auswahlstufe muss durchlaufen werden.</t>
  </si>
  <si>
    <t>Gesamtpunktezahl in 2. Auswahlstufe</t>
  </si>
  <si>
    <t>TUM Points 2. Auswahlstufe</t>
  </si>
  <si>
    <t>kritische Punktezahl für Zulassung</t>
  </si>
  <si>
    <t>Bei einer TUM Points Anzahl von größer/gleich 70 Punkten nach Durchführung der 2. Auswahlstufe erfolgt eine Zulassung, bei weniger als 70 Punkten erfolgt die finale Ablehnung.</t>
  </si>
  <si>
    <t>Gesamtergebnis TUM-BWL Bachelorauswahlverfahren</t>
  </si>
  <si>
    <t>Bitte beachten Sie, dass die Ergebnisse dieses Rechners auf den Erfahrungen von Studierenden basieren und nicht rechtlich bindend sind, rechtlich verbindliche Auskünfte können nur durch die Fakultätsverwaltung der TUM School of Management erfolgen.</t>
  </si>
  <si>
    <t>Deutsch/Englisch</t>
  </si>
  <si>
    <t>Gewichtung</t>
  </si>
  <si>
    <t>Bitte tragen Sie Ihre Noten in Punkten (0-15) in den blau markierten Zellen ein. Sofern keine Halbjahresnoten ausgewiesen sind, werden die in der Hochschulzugangsberechtigung ausgewiesenen Durchschnittsnoten entsprechend herangezogen. Facharbeiten werden im Eignungsfeststellungsverfahren nicht berücksichtigt.</t>
  </si>
  <si>
    <t>Abiturnote auf einer Skala von 1,0 - 4,0</t>
  </si>
  <si>
    <t>Wenn in einem Fach keine Abiturprüfung abgelegt wurde, dann bitte dieses Feld einfach freilassen!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</si>
</sst>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scheme val="minor"/>
    </font>
    <font>
      <b/>
      <sz val="16"/>
      <color theme="1"/>
      <name val="Calibri"/>
      <family val="2"/>
      <scheme val="minor"/>
    </font>
    <font>
      <i/>
      <sz val="12"/>
      <color theme="1"/>
      <name val="Calibri"/>
      <family val="2"/>
      <scheme val="minor"/>
    </font>
    <font>
      <sz val="10"/>
      <color theme="1"/>
      <name val="Calibri"/>
      <family val="2"/>
      <scheme val="minor"/>
    </font>
    <font>
      <b/>
      <sz val="12"/>
      <color rgb="FFFF0000"/>
      <name val="Calibri"/>
      <family val="2"/>
      <scheme val="minor"/>
    </font>
    <font>
      <b/>
      <i/>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s>
  <borders count="28">
    <border>
      <left/>
      <right/>
      <top/>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diagonal/>
    </border>
    <border>
      <left style="medium">
        <color indexed="64"/>
      </left>
      <right/>
      <top/>
      <bottom style="medium">
        <color indexed="64"/>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indexed="64"/>
      </right>
      <top/>
      <bottom/>
      <diagonal/>
    </border>
  </borders>
  <cellStyleXfs count="1">
    <xf numFmtId="0" fontId="0" fillId="0" borderId="0"/>
  </cellStyleXfs>
  <cellXfs count="58">
    <xf numFmtId="0" fontId="0" fillId="0" borderId="0" xfId="0"/>
    <xf numFmtId="0" fontId="0" fillId="2" borderId="1" xfId="0"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left" vertical="center" wrapText="1"/>
    </xf>
    <xf numFmtId="0" fontId="2" fillId="2" borderId="0" xfId="0" applyFont="1" applyFill="1"/>
    <xf numFmtId="0" fontId="0" fillId="2" borderId="0" xfId="0" applyFill="1"/>
    <xf numFmtId="0" fontId="3" fillId="2" borderId="0" xfId="0" applyFont="1" applyFill="1"/>
    <xf numFmtId="0" fontId="1" fillId="2" borderId="0" xfId="0" applyFont="1" applyFill="1"/>
    <xf numFmtId="0" fontId="0" fillId="2" borderId="0" xfId="0" applyFill="1" applyAlignment="1">
      <alignment horizontal="center"/>
    </xf>
    <xf numFmtId="0" fontId="1" fillId="2" borderId="0" xfId="0" applyFont="1" applyFill="1" applyAlignment="1">
      <alignment wrapText="1"/>
    </xf>
    <xf numFmtId="0" fontId="0" fillId="2" borderId="0" xfId="0" applyFill="1" applyAlignment="1">
      <alignmen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0" fontId="1" fillId="2" borderId="0" xfId="0" applyFont="1" applyFill="1" applyBorder="1" applyAlignment="1">
      <alignment horizontal="center" wrapText="1"/>
    </xf>
    <xf numFmtId="0" fontId="0" fillId="2" borderId="0" xfId="0" applyFill="1" applyBorder="1" applyAlignment="1">
      <alignment horizontal="center" vertical="center"/>
    </xf>
    <xf numFmtId="0" fontId="0" fillId="2" borderId="0" xfId="0" applyFill="1" applyProtection="1">
      <protection hidden="1"/>
    </xf>
    <xf numFmtId="0" fontId="0" fillId="2" borderId="4" xfId="0" applyFill="1" applyBorder="1" applyAlignment="1" applyProtection="1">
      <alignment horizontal="center" vertical="center"/>
      <protection hidden="1"/>
    </xf>
    <xf numFmtId="0" fontId="0" fillId="2" borderId="5" xfId="0" applyFill="1" applyBorder="1" applyAlignment="1" applyProtection="1">
      <alignment horizontal="center"/>
      <protection hidden="1"/>
    </xf>
    <xf numFmtId="0" fontId="0" fillId="4" borderId="4" xfId="0" applyFill="1" applyBorder="1" applyAlignment="1">
      <alignment horizontal="center" vertical="center"/>
    </xf>
    <xf numFmtId="0" fontId="0" fillId="4" borderId="4" xfId="0" applyFill="1" applyBorder="1" applyAlignment="1" applyProtection="1">
      <alignment horizontal="center" vertical="center"/>
      <protection locked="0"/>
    </xf>
    <xf numFmtId="0" fontId="0" fillId="4" borderId="5" xfId="0" applyFill="1" applyBorder="1" applyAlignment="1">
      <alignment horizontal="center" vertical="center"/>
    </xf>
    <xf numFmtId="0" fontId="0" fillId="4" borderId="5" xfId="0" applyFill="1" applyBorder="1" applyAlignment="1" applyProtection="1">
      <alignment horizontal="center" vertical="center"/>
      <protection locked="0"/>
    </xf>
    <xf numFmtId="1" fontId="0" fillId="2" borderId="5" xfId="0" applyNumberFormat="1" applyFill="1" applyBorder="1" applyAlignment="1" applyProtection="1">
      <alignment horizontal="center"/>
      <protection hidden="1"/>
    </xf>
    <xf numFmtId="0" fontId="4" fillId="3" borderId="4" xfId="0" applyFont="1" applyFill="1" applyBorder="1" applyAlignment="1">
      <alignment horizontal="center" vertical="center"/>
    </xf>
    <xf numFmtId="0" fontId="0" fillId="2" borderId="0" xfId="0" applyFill="1" applyBorder="1"/>
    <xf numFmtId="0" fontId="0" fillId="2" borderId="0"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6" xfId="0" applyFill="1" applyBorder="1" applyAlignment="1" applyProtection="1">
      <alignment horizontal="center"/>
      <protection locked="0"/>
    </xf>
    <xf numFmtId="0" fontId="0" fillId="2" borderId="27" xfId="0" applyFill="1" applyBorder="1"/>
    <xf numFmtId="0" fontId="3" fillId="2" borderId="0" xfId="0" applyFont="1" applyFill="1" applyAlignment="1">
      <alignment horizontal="center" vertical="center" wrapText="1"/>
    </xf>
    <xf numFmtId="0" fontId="2" fillId="2" borderId="0" xfId="0" applyFont="1" applyFill="1" applyAlignment="1">
      <alignment horizontal="center" wrapText="1"/>
    </xf>
    <xf numFmtId="0" fontId="1" fillId="2" borderId="7" xfId="0" applyFont="1" applyFill="1" applyBorder="1" applyAlignment="1">
      <alignment horizontal="center"/>
    </xf>
    <xf numFmtId="0" fontId="1" fillId="2" borderId="26" xfId="0" applyFont="1" applyFill="1" applyBorder="1" applyAlignment="1">
      <alignment horizontal="center"/>
    </xf>
    <xf numFmtId="0" fontId="1" fillId="2" borderId="8" xfId="0" applyFont="1" applyFill="1" applyBorder="1" applyAlignment="1">
      <alignment horizontal="center"/>
    </xf>
    <xf numFmtId="0" fontId="6"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0" fillId="3" borderId="5" xfId="0"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8" xfId="0" applyFont="1" applyFill="1" applyBorder="1" applyAlignment="1">
      <alignment horizontal="center" vertical="center"/>
    </xf>
    <xf numFmtId="0" fontId="5" fillId="2" borderId="0" xfId="0" applyFont="1" applyFill="1" applyAlignment="1">
      <alignment horizontal="center" wrapText="1"/>
    </xf>
    <xf numFmtId="0" fontId="0" fillId="2" borderId="19"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 fillId="2" borderId="2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3" borderId="25" xfId="0" applyFill="1" applyBorder="1" applyAlignment="1">
      <alignment horizontal="center" vertical="center"/>
    </xf>
    <xf numFmtId="0" fontId="0" fillId="3" borderId="4" xfId="0"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2" borderId="21" xfId="0" applyFill="1" applyBorder="1" applyAlignment="1">
      <alignment horizontal="center" vertical="center"/>
    </xf>
    <xf numFmtId="0" fontId="0" fillId="2" borderId="22" xfId="0" applyFill="1" applyBorder="1" applyAlignment="1">
      <alignment horizontal="center" vertical="center"/>
    </xf>
  </cellXfs>
  <cellStyles count="1">
    <cellStyle name="Standard" xfId="0" builtinId="0"/>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1466850</xdr:colOff>
      <xdr:row>0</xdr:row>
      <xdr:rowOff>0</xdr:rowOff>
    </xdr:from>
    <xdr:to>
      <xdr:col>8</xdr:col>
      <xdr:colOff>1143000</xdr:colOff>
      <xdr:row>7</xdr:row>
      <xdr:rowOff>65879</xdr:rowOff>
    </xdr:to>
    <xdr:pic>
      <xdr:nvPicPr>
        <xdr:cNvPr id="5" name="Grafik 4">
          <a:extLst>
            <a:ext uri="{FF2B5EF4-FFF2-40B4-BE49-F238E27FC236}">
              <a16:creationId xmlns:a16="http://schemas.microsoft.com/office/drawing/2014/main" id="{0AF57517-9F59-4C2A-9199-6CC8EC4EAA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0850" y="0"/>
          <a:ext cx="5724525" cy="13327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38CC9-0700-4204-9875-0D08266CD11D}">
  <dimension ref="B9:AA40"/>
  <sheetViews>
    <sheetView tabSelected="1" topLeftCell="A12" zoomScaleNormal="100" zoomScalePageLayoutView="62" workbookViewId="0">
      <selection activeCell="L21" sqref="L21"/>
    </sheetView>
  </sheetViews>
  <sheetFormatPr baseColWidth="10" defaultRowHeight="14.25" x14ac:dyDescent="0.45"/>
  <cols>
    <col min="1" max="1" width="10.6640625" style="5"/>
    <col min="2" max="2" width="12.265625" style="5" customWidth="1"/>
    <col min="3" max="3" width="22.19921875" style="5" customWidth="1"/>
    <col min="4" max="5" width="10.6640625" style="5"/>
    <col min="6" max="6" width="10.3984375" style="5" bestFit="1" customWidth="1"/>
    <col min="7" max="7" width="10.6640625" style="5"/>
    <col min="8" max="8" width="20.06640625" style="5" customWidth="1"/>
    <col min="9" max="9" width="16.86328125" style="5" bestFit="1" customWidth="1"/>
    <col min="10" max="10" width="11.265625" style="5" bestFit="1" customWidth="1"/>
    <col min="11" max="16384" width="10.6640625" style="5"/>
  </cols>
  <sheetData>
    <row r="9" spans="2:27" ht="42" customHeight="1" x14ac:dyDescent="0.65">
      <c r="C9" s="30" t="s">
        <v>8</v>
      </c>
      <c r="D9" s="30"/>
      <c r="E9" s="30"/>
      <c r="F9" s="30"/>
      <c r="G9" s="30"/>
      <c r="H9" s="30"/>
      <c r="I9" s="30"/>
      <c r="J9" s="30"/>
    </row>
    <row r="10" spans="2:27" ht="21" x14ac:dyDescent="0.65">
      <c r="C10" s="4"/>
    </row>
    <row r="11" spans="2:27" ht="47.65" customHeight="1" x14ac:dyDescent="0.45">
      <c r="C11" s="29" t="s">
        <v>25</v>
      </c>
      <c r="D11" s="29"/>
      <c r="E11" s="29"/>
      <c r="F11" s="29"/>
      <c r="G11" s="29"/>
      <c r="H11" s="29"/>
      <c r="I11" s="29"/>
      <c r="J11" s="29"/>
    </row>
    <row r="12" spans="2:27" ht="15.75" x14ac:dyDescent="0.45">
      <c r="C12" s="34" t="s">
        <v>27</v>
      </c>
      <c r="D12" s="34"/>
      <c r="E12" s="34"/>
      <c r="F12" s="34"/>
      <c r="G12" s="34"/>
      <c r="H12" s="34"/>
      <c r="I12" s="34"/>
      <c r="J12" s="34"/>
    </row>
    <row r="13" spans="2:27" x14ac:dyDescent="0.45">
      <c r="T13" s="24"/>
      <c r="U13" s="24"/>
      <c r="V13" s="24"/>
      <c r="W13" s="24"/>
      <c r="X13" s="24"/>
      <c r="Y13" s="24"/>
      <c r="Z13" s="24"/>
      <c r="AA13" s="24"/>
    </row>
    <row r="14" spans="2:27" ht="16.149999999999999" thickBot="1" x14ac:dyDescent="0.5">
      <c r="B14" s="28"/>
      <c r="C14" s="1"/>
      <c r="D14" s="2" t="s">
        <v>1</v>
      </c>
      <c r="E14" s="2" t="s">
        <v>2</v>
      </c>
      <c r="F14" s="2" t="s">
        <v>3</v>
      </c>
      <c r="G14" s="2" t="s">
        <v>4</v>
      </c>
      <c r="H14" s="2" t="s">
        <v>5</v>
      </c>
      <c r="I14" s="2" t="s">
        <v>7</v>
      </c>
      <c r="J14" s="2" t="s">
        <v>24</v>
      </c>
      <c r="T14" s="24"/>
      <c r="U14" s="14"/>
      <c r="V14" s="14"/>
      <c r="W14" s="14"/>
      <c r="X14" s="14"/>
      <c r="Y14" s="25"/>
      <c r="Z14" s="24"/>
      <c r="AA14" s="24"/>
    </row>
    <row r="15" spans="2:27" ht="26.65" customHeight="1" thickTop="1" x14ac:dyDescent="0.45">
      <c r="B15" s="28"/>
      <c r="C15" s="3" t="s">
        <v>0</v>
      </c>
      <c r="D15" s="18">
        <v>14</v>
      </c>
      <c r="E15" s="18">
        <v>11</v>
      </c>
      <c r="F15" s="18">
        <v>12</v>
      </c>
      <c r="G15" s="18">
        <v>13</v>
      </c>
      <c r="H15" s="19">
        <v>13</v>
      </c>
      <c r="I15" s="16">
        <f>5-COUNTIF(D15:H15,"")</f>
        <v>5</v>
      </c>
      <c r="J15" s="16">
        <v>2</v>
      </c>
      <c r="T15" s="24"/>
      <c r="U15" s="14"/>
      <c r="V15" s="14"/>
      <c r="W15" s="14"/>
      <c r="X15" s="14"/>
      <c r="Y15" s="25"/>
      <c r="Z15" s="24"/>
      <c r="AA15" s="24"/>
    </row>
    <row r="16" spans="2:27" ht="30.85" customHeight="1" x14ac:dyDescent="0.45">
      <c r="B16" s="28"/>
      <c r="C16" s="3" t="s">
        <v>23</v>
      </c>
      <c r="D16" s="20">
        <v>13</v>
      </c>
      <c r="E16" s="20">
        <v>13</v>
      </c>
      <c r="F16" s="20">
        <v>11</v>
      </c>
      <c r="G16" s="20">
        <v>14</v>
      </c>
      <c r="H16" s="21">
        <v>13</v>
      </c>
      <c r="I16" s="16">
        <f t="shared" ref="I16:I17" si="0">5-COUNTIF(D16:H16,"")</f>
        <v>5</v>
      </c>
      <c r="J16" s="16">
        <v>1</v>
      </c>
      <c r="T16" s="24"/>
      <c r="U16" s="14"/>
      <c r="V16" s="14"/>
      <c r="W16" s="14"/>
      <c r="X16" s="14"/>
      <c r="Y16" s="25"/>
      <c r="Z16" s="24"/>
      <c r="AA16" s="24"/>
    </row>
    <row r="17" spans="2:27" ht="31.5" x14ac:dyDescent="0.45">
      <c r="B17" s="28"/>
      <c r="C17" s="3" t="s">
        <v>6</v>
      </c>
      <c r="D17" s="20">
        <v>13</v>
      </c>
      <c r="E17" s="20">
        <v>12</v>
      </c>
      <c r="F17" s="20">
        <v>12</v>
      </c>
      <c r="G17" s="20">
        <v>12</v>
      </c>
      <c r="H17" s="21"/>
      <c r="I17" s="16">
        <f t="shared" si="0"/>
        <v>4</v>
      </c>
      <c r="J17" s="16">
        <v>2</v>
      </c>
      <c r="T17" s="24"/>
      <c r="U17" s="24"/>
      <c r="V17" s="24"/>
      <c r="W17" s="24"/>
      <c r="X17" s="24"/>
      <c r="Y17" s="24"/>
      <c r="Z17" s="24"/>
      <c r="AA17" s="24"/>
    </row>
    <row r="18" spans="2:27" ht="14.65" thickBot="1" x14ac:dyDescent="0.5">
      <c r="T18" s="24"/>
      <c r="U18" s="24"/>
      <c r="V18" s="24"/>
      <c r="W18" s="24"/>
      <c r="X18" s="24"/>
      <c r="Y18" s="24"/>
      <c r="Z18" s="24"/>
      <c r="AA18" s="24"/>
    </row>
    <row r="19" spans="2:27" ht="16.149999999999999" thickBot="1" x14ac:dyDescent="0.55000000000000004">
      <c r="C19" s="7" t="s">
        <v>9</v>
      </c>
      <c r="F19" s="27">
        <v>1.6</v>
      </c>
      <c r="H19" s="6" t="s">
        <v>26</v>
      </c>
      <c r="T19" s="24"/>
      <c r="U19" s="14"/>
      <c r="V19" s="14"/>
      <c r="W19" s="14"/>
      <c r="X19" s="14"/>
      <c r="Y19" s="25"/>
      <c r="Z19" s="24"/>
      <c r="AA19" s="24"/>
    </row>
    <row r="20" spans="2:27" x14ac:dyDescent="0.45">
      <c r="T20" s="24"/>
      <c r="U20" s="14"/>
      <c r="V20" s="14"/>
      <c r="W20" s="14"/>
      <c r="X20" s="14"/>
      <c r="Y20" s="25"/>
      <c r="Z20" s="24"/>
      <c r="AA20" s="24"/>
    </row>
    <row r="21" spans="2:27" ht="15.75" x14ac:dyDescent="0.5">
      <c r="C21" s="31" t="s">
        <v>10</v>
      </c>
      <c r="D21" s="32"/>
      <c r="E21" s="33"/>
      <c r="F21" s="17">
        <f>$J$15*SUM(Mathe)+$J$16*SUM(Sprache)+$J$17*SUM(NatWis)</f>
        <v>288</v>
      </c>
      <c r="H21" s="50" t="s">
        <v>11</v>
      </c>
      <c r="I21" s="52">
        <f>IFERROR(IF($F$24="","",ROUNDUP(0.65*$F$25+0.35*$F$24,0)),"")</f>
        <v>88</v>
      </c>
      <c r="T21" s="24"/>
      <c r="U21" s="14"/>
      <c r="V21" s="14"/>
      <c r="W21" s="14"/>
      <c r="X21" s="14"/>
      <c r="Y21" s="25"/>
      <c r="Z21" s="24"/>
      <c r="AA21" s="24"/>
    </row>
    <row r="22" spans="2:27" ht="15.75" x14ac:dyDescent="0.5">
      <c r="C22" s="31" t="s">
        <v>12</v>
      </c>
      <c r="D22" s="32"/>
      <c r="E22" s="33"/>
      <c r="F22" s="17">
        <f>$J$15*Mathe_Leistungen+$J$16*Sprache_Leistungen+$J$17*NatWis_Leistungen</f>
        <v>23</v>
      </c>
      <c r="H22" s="51"/>
      <c r="I22" s="53"/>
      <c r="T22" s="24"/>
      <c r="U22" s="24"/>
      <c r="V22" s="24"/>
      <c r="W22" s="24"/>
      <c r="X22" s="24"/>
      <c r="Y22" s="24"/>
      <c r="Z22" s="24"/>
      <c r="AA22" s="24"/>
    </row>
    <row r="23" spans="2:27" ht="15.75" customHeight="1" thickBot="1" x14ac:dyDescent="0.55000000000000004">
      <c r="F23" s="8"/>
      <c r="H23" s="9"/>
      <c r="I23" s="10"/>
      <c r="T23" s="24"/>
      <c r="U23" s="24"/>
      <c r="V23" s="24"/>
      <c r="W23" s="24"/>
      <c r="X23" s="24"/>
      <c r="Y23" s="24"/>
      <c r="Z23" s="24"/>
      <c r="AA23" s="24"/>
    </row>
    <row r="24" spans="2:27" ht="15.75" x14ac:dyDescent="0.5">
      <c r="C24" s="31" t="s">
        <v>13</v>
      </c>
      <c r="D24" s="32"/>
      <c r="E24" s="33"/>
      <c r="F24" s="22">
        <f>ROUNDUP(10+6*($F$21/$F$22),0)</f>
        <v>86</v>
      </c>
      <c r="H24" s="54" t="s">
        <v>14</v>
      </c>
      <c r="I24" s="56" t="str">
        <f>IF($I$21="","",IF($I$21&lt;88,"Auswahlgespräch","Zulassung"))</f>
        <v>Zulassung</v>
      </c>
    </row>
    <row r="25" spans="2:27" ht="16.149999999999999" thickBot="1" x14ac:dyDescent="0.55000000000000004">
      <c r="C25" s="31" t="s">
        <v>15</v>
      </c>
      <c r="D25" s="32"/>
      <c r="E25" s="33"/>
      <c r="F25" s="22">
        <f>IF($F$19="","",120-20*$F$19)</f>
        <v>88</v>
      </c>
      <c r="H25" s="55"/>
      <c r="I25" s="57"/>
    </row>
    <row r="27" spans="2:27" x14ac:dyDescent="0.45">
      <c r="C27" s="29" t="s">
        <v>16</v>
      </c>
      <c r="D27" s="29"/>
      <c r="E27" s="29"/>
      <c r="F27" s="29"/>
      <c r="G27" s="29"/>
      <c r="H27" s="29"/>
      <c r="I27" s="29"/>
    </row>
    <row r="28" spans="2:27" x14ac:dyDescent="0.45">
      <c r="C28" s="29"/>
      <c r="D28" s="29"/>
      <c r="E28" s="29"/>
      <c r="F28" s="29"/>
      <c r="G28" s="29"/>
      <c r="H28" s="29"/>
      <c r="I28" s="29"/>
    </row>
    <row r="29" spans="2:27" ht="14.65" thickBot="1" x14ac:dyDescent="0.5"/>
    <row r="30" spans="2:27" ht="16.149999999999999" thickBot="1" x14ac:dyDescent="0.55000000000000004">
      <c r="C30" s="7" t="s">
        <v>17</v>
      </c>
      <c r="F30" s="26"/>
      <c r="H30" s="35" t="s">
        <v>18</v>
      </c>
      <c r="I30" s="36" t="str">
        <f>IFERROR(IF($F$30=""," ",ROUNDUP(0.5*$F$25+0.5*$F$30,0)),"")</f>
        <v xml:space="preserve"> </v>
      </c>
    </row>
    <row r="31" spans="2:27" x14ac:dyDescent="0.45">
      <c r="C31" s="11" t="s">
        <v>19</v>
      </c>
      <c r="D31" s="11"/>
      <c r="E31" s="11"/>
      <c r="F31" s="23" t="str">
        <f>IFERROR(IF($I$24="Zulassung","0",(70-0.5*$F$25)*2),"")</f>
        <v>0</v>
      </c>
      <c r="H31" s="35"/>
      <c r="I31" s="36"/>
    </row>
    <row r="32" spans="2:27" ht="15.75" x14ac:dyDescent="0.5">
      <c r="C32" s="11"/>
      <c r="D32" s="11"/>
      <c r="E32" s="11"/>
      <c r="F32" s="12"/>
      <c r="H32" s="13"/>
      <c r="I32" s="14"/>
    </row>
    <row r="33" spans="3:10" ht="31.5" customHeight="1" x14ac:dyDescent="0.45">
      <c r="C33" s="29" t="s">
        <v>20</v>
      </c>
      <c r="D33" s="29"/>
      <c r="E33" s="29"/>
      <c r="F33" s="29"/>
      <c r="G33" s="29"/>
      <c r="H33" s="29"/>
      <c r="I33" s="29"/>
      <c r="J33" s="29"/>
    </row>
    <row r="34" spans="3:10" ht="18.399999999999999" customHeight="1" thickBot="1" x14ac:dyDescent="0.5">
      <c r="I34" s="24"/>
    </row>
    <row r="35" spans="3:10" ht="15.4" customHeight="1" x14ac:dyDescent="0.45">
      <c r="C35" s="37" t="s">
        <v>21</v>
      </c>
      <c r="D35" s="38"/>
      <c r="E35" s="38"/>
      <c r="F35" s="39"/>
      <c r="G35" s="44" t="str">
        <f>IF($I$24="","",IF($I$24="Zulassung","Zulassung",IF($I$30=" ","Bitte Punktezahl für 2. Auswahlstufe eingeben",IF($I$30&gt;69,"Zulassung","Ablehnung"))))</f>
        <v>Zulassung</v>
      </c>
      <c r="H35" s="45"/>
      <c r="I35" s="45"/>
      <c r="J35" s="46"/>
    </row>
    <row r="36" spans="3:10" ht="14.65" thickBot="1" x14ac:dyDescent="0.5">
      <c r="C36" s="40"/>
      <c r="D36" s="41"/>
      <c r="E36" s="41"/>
      <c r="F36" s="42"/>
      <c r="G36" s="47"/>
      <c r="H36" s="48"/>
      <c r="I36" s="48"/>
      <c r="J36" s="49"/>
    </row>
    <row r="37" spans="3:10" ht="14.25" customHeight="1" x14ac:dyDescent="0.45">
      <c r="F37" s="15"/>
    </row>
    <row r="38" spans="3:10" ht="30.75" customHeight="1" x14ac:dyDescent="0.5">
      <c r="C38" s="43" t="s">
        <v>22</v>
      </c>
      <c r="D38" s="43"/>
      <c r="E38" s="43"/>
      <c r="F38" s="43"/>
      <c r="G38" s="43"/>
      <c r="H38" s="43"/>
      <c r="I38" s="43"/>
      <c r="J38" s="43"/>
    </row>
    <row r="39" spans="3:10" ht="14.25" customHeight="1" x14ac:dyDescent="0.45"/>
    <row r="40" spans="3:10" ht="14.25" customHeight="1" x14ac:dyDescent="0.45"/>
  </sheetData>
  <sheetProtection algorithmName="SHA-512" hashValue="lgtUW5FeSRYx0dhlmhTbKJtPcWwoAI80DSx/1oaarGd0mS9JrzU6Jq+s34u4X+k7joq+RDeyEMoo86pAPy6MfQ==" saltValue="PyXZIVhaOZ1PKWWHYW6qOA==" spinCount="100000" sheet="1" objects="1" scenarios="1"/>
  <protectedRanges>
    <protectedRange sqref="F19" name="Abiturschnitt"/>
    <protectedRange sqref="D15:H17" name="Fachnoten"/>
  </protectedRanges>
  <mergeCells count="18">
    <mergeCell ref="H24:H25"/>
    <mergeCell ref="I24:I25"/>
    <mergeCell ref="C27:I28"/>
    <mergeCell ref="C24:E24"/>
    <mergeCell ref="C25:E25"/>
    <mergeCell ref="H30:H31"/>
    <mergeCell ref="I30:I31"/>
    <mergeCell ref="C35:F36"/>
    <mergeCell ref="C38:J38"/>
    <mergeCell ref="G35:J36"/>
    <mergeCell ref="C33:J33"/>
    <mergeCell ref="C11:J11"/>
    <mergeCell ref="C9:J9"/>
    <mergeCell ref="C21:E21"/>
    <mergeCell ref="C22:E22"/>
    <mergeCell ref="C12:J12"/>
    <mergeCell ref="H21:H22"/>
    <mergeCell ref="I21:I22"/>
  </mergeCells>
  <conditionalFormatting sqref="I24:I25">
    <cfRule type="cellIs" dxfId="3" priority="3" operator="equal">
      <formula>"Auswahlgespräch"</formula>
    </cfRule>
    <cfRule type="cellIs" dxfId="2" priority="4" operator="equal">
      <formula>"Zulassung"</formula>
    </cfRule>
  </conditionalFormatting>
  <conditionalFormatting sqref="G35">
    <cfRule type="cellIs" dxfId="1" priority="2" operator="equal">
      <formula>"Zulassung"</formula>
    </cfRule>
  </conditionalFormatting>
  <conditionalFormatting sqref="G35">
    <cfRule type="cellIs" dxfId="0" priority="1" operator="equal">
      <formula>"Ablehnung"</formula>
    </cfRule>
  </conditionalFormatting>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Tabelle1</vt:lpstr>
      <vt:lpstr>Mathe</vt:lpstr>
      <vt:lpstr>Mathe_Leistungen</vt:lpstr>
      <vt:lpstr>NatWis</vt:lpstr>
      <vt:lpstr>NatWis_Leistungen</vt:lpstr>
      <vt:lpstr>Sprache</vt:lpstr>
      <vt:lpstr>Sprache_Leistungen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Moritz Maier-Borst</dc:creator>
  <cp:lastModifiedBy>Moritz Maier-Borst</cp:lastModifiedBy>
  <dcterms:created xsi:type="dcterms:W3CDTF">2018-06-27T17:38:16Z</dcterms:created>
  <dcterms:modified xsi:type="dcterms:W3CDTF">2018-06-28T18:20:20Z</dcterms:modified>
</cp:coreProperties>
</file>